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Лист1!$A$7:$Z$17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Лист1!$A$23:$K$23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16" i="1"/>
  <c r="J7" i="1"/>
  <c r="J17" i="1" s="1"/>
  <c r="B13" i="1" l="1"/>
  <c r="B12" i="1"/>
  <c r="B11" i="1"/>
  <c r="B8" i="1"/>
  <c r="I17" i="1"/>
  <c r="J18" i="1" s="1"/>
  <c r="B16" i="1"/>
  <c r="B15" i="1"/>
  <c r="B14" i="1"/>
  <c r="B10" i="1"/>
  <c r="B9" i="1"/>
  <c r="B7" i="1"/>
  <c r="B5" i="2"/>
  <c r="C30" i="1"/>
  <c r="C29" i="1"/>
  <c r="C28" i="1"/>
  <c r="D25" i="1"/>
</calcChain>
</file>

<file path=xl/sharedStrings.xml><?xml version="1.0" encoding="utf-8"?>
<sst xmlns="http://schemas.openxmlformats.org/spreadsheetml/2006/main" count="86" uniqueCount="67">
  <si>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</si>
  <si>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</si>
  <si>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</si>
  <si>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</si>
  <si>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</si>
  <si>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</si>
  <si>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</si>
  <si>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</si>
  <si>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</si>
  <si>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</si>
  <si>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</si>
  <si>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</si>
  <si>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Eд.изм</t>
  </si>
  <si>
    <t>Наименование товара</t>
  </si>
  <si>
    <t>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</si>
  <si>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</si>
  <si>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</si>
  <si>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</si>
  <si>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</si>
  <si>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</si>
  <si>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</si>
  <si>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 xml:space="preserve">Срок службы </t>
  </si>
  <si>
    <t>4.2, Developer  (build 122-D7)</t>
  </si>
  <si>
    <t>Query2</t>
  </si>
  <si>
    <t>г. Уфа</t>
  </si>
  <si>
    <t>Поставка антенн для ТВ передатчиков</t>
  </si>
  <si>
    <t>Токтаев В.И., тел. , эл.почта:</t>
  </si>
  <si>
    <t/>
  </si>
  <si>
    <t>Токтаев  В.И  тел 8/347/221-12-01</t>
  </si>
  <si>
    <t>30.04.2014</t>
  </si>
  <si>
    <t>Гулиев Тимур Абрекович</t>
  </si>
  <si>
    <t>(347)251-71-23</t>
  </si>
  <si>
    <t>Отдел радио и телевидения (ОРиТ)</t>
  </si>
  <si>
    <t>Приложение 1.1</t>
  </si>
  <si>
    <t>АНТЕННА "ТУРНИКЕТ-2Г" 10Й, 2-Й ТВК 0,5 КВТ</t>
  </si>
  <si>
    <t>шт</t>
  </si>
  <si>
    <t>АНТЕННА ПЕРЕДАЮЩАЯ ТЕЛЕВИЗИОННАЯ, АПГК.2 "ЗИГЗАГ" 7Й,10Й ТВК О,5 КВТ</t>
  </si>
  <si>
    <t>ТРАНСФОРМАТОР СОПРОТИВЛЕНИЯ 50-75 ОМ</t>
  </si>
  <si>
    <t>ФИДЕР 7/8 50 ОМ, 150 М., ОКОНЦОВАННЫЙ</t>
  </si>
  <si>
    <t>ФИДЕР 7/8 50 ОМ, 140 М., ОКОНЦОВАННЫЙ</t>
  </si>
  <si>
    <t>ФИДЕР 7/8 50 ОМ, 100 М., ОКОНЦОВАННЫЙ</t>
  </si>
  <si>
    <t>Антенна "Зигзаг-1" горизонтальной поляризации,  рабочая полоса 174-230 МГц, входное сопротивление 50 Ом, разъем -  розетка 7/16, входная мощность до 0,5 кВт</t>
  </si>
  <si>
    <t>Антенна "Турникет-2" горизонтальной поляризации, 2 ТВК, рабочая полоса 58-66 МГц, входное сопротивление 50 Ом, разъем -  розетка 7/16, входная мощность до 1 кВт</t>
  </si>
  <si>
    <t>Антенна "Турникет-2" горизонтальной поляризации, 1 ТВК, рабочая полоса 48,5-56,5 МГц, входное сопротивление 50 Ом, разъем -  розетка 7/16, входная мощность до 1 кВт</t>
  </si>
  <si>
    <t>Два отрезка фидера RF - 7/8 длиной по 140 метров оконцованных вилками 7/16. Заземляющее устройство УЗ-7/8 для фидера 7/8  - 2 шт. Крепежное устройство для двух фидеров 7/8 тип КУ-5-7/8-2   - 120 шт.</t>
  </si>
  <si>
    <t>Трансформатор сопротивления 75-50 Ом, на 7 ТВК, , входной разъем  розетка СР-75, выходной розетка 7/16.</t>
  </si>
  <si>
    <t xml:space="preserve">Трансформатор сопротивления 75-50 Ом, на 2 ТВК,  входной разъем  розетка СР-75, выходной розетка 7/16.
 </t>
  </si>
  <si>
    <t>Трансформатор сопротивления 75-50 Ом, на 1 ТВК, мощность до 1 кВт, входной разъем  розетка СР-75, выходной розетка 7/16.</t>
  </si>
  <si>
    <t>Трансформатор сопротивления 75-50 Ом, на 10 ТВК, мощность до 1 кВт, входной разъем  розетка СР-75, выходной розетка 7/16.</t>
  </si>
  <si>
    <t xml:space="preserve"> Фидер RF - 7/8 длиной  100 метров оконцованный вилками 7/16. Заземляющее устройство УЗ-7/8 для фидера 7/8  - 1 шт. Крепежное устройство для  фидера 7/8 тип КУ-4  - 80 шт.</t>
  </si>
  <si>
    <t xml:space="preserve"> Фидер RF - 7/8 длиной  150 метров оконцованный вилками 7/16. Заземляющее устройство УЗ-7/8 для фидера 7/8  - 1 шт. Крепежное устройство для  фидера 7/8 тип КУ-4   - 240 шт.</t>
  </si>
  <si>
    <t>Предельная сумма лота составляет:        601 564,00 руб. с НДС.</t>
  </si>
  <si>
    <t>не менее 10 лет</t>
  </si>
  <si>
    <t>Место доставки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</si>
  <si>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  т. 8-905-352-77-79; Подгорная Резида Рифгатовна-8-917-759-60-83</t>
  </si>
  <si>
    <t xml:space="preserve">Поставщик обязан предоставить вместе с Товаром следующие сопроводительные документы:
1) Паспорт.
2)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12 мес. с момента отгрузки.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</si>
  <si>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Республика Башкортостан,  г. Уфа, ул. Каспийская,14</t>
  </si>
  <si>
    <t>Республика Башкортостан,  г. Уфа, ул. Каспийская,15</t>
  </si>
  <si>
    <t>Республика Башкортостан,  г. Уфа, ул. Каспийская,16</t>
  </si>
  <si>
    <t>Республика Башкортостан,  г. Уфа, ул. Каспийская,17</t>
  </si>
  <si>
    <t>Республика Башкортостан,  г. Уфа, ул. Каспийская,18</t>
  </si>
  <si>
    <t>Республика Башкортостан,  г. Уфа, ул. Каспийская,19</t>
  </si>
  <si>
    <t>Республика Башкортостан,  г. Уфа, ул. Каспийская,20</t>
  </si>
  <si>
    <t>Республика Башкортостан,  г. Уфа, ул. Каспийская,21</t>
  </si>
  <si>
    <t>Республика Башкортостан,  г. Уфа, ул. Каспийская,22</t>
  </si>
  <si>
    <t>до 10 мая 2014 г.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</si>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</sst>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0" xfId="0"/>
    <xf numFmtId="49" fontId="0" fillId="2" borderId="1" xfId="0" applyNumberFormat="1" applyFill="1" applyBorder="1" applyAlignment="1">
      <alignment wrapText="1"/>
    </xf>
    <xf numFmtId="0" fontId="0" fillId="0" borderId="0" xfId="0"/>
    <xf numFmtId="4" fontId="0" fillId="0" borderId="5" xfId="0" applyNumberFormat="1" applyBorder="1" applyAlignment="1">
      <alignment horizontal="right"/>
    </xf>
    <xf numFmtId="0" fontId="0" fillId="0" borderId="0" xfId="0" applyAlignment="1">
      <alignment wrapText="1"/>
    </xf>
    <xf numFmtId="3" fontId="0" fillId="0" borderId="1" xfId="0" applyNumberFormat="1" applyBorder="1" applyAlignment="1">
      <alignment horizontal="left" vertical="top"/>
    </xf>
    <xf numFmtId="0" fontId="4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4" fillId="0" borderId="7" xfId="0" applyFont="1" applyBorder="1" applyAlignment="1">
      <alignment horizontal="left" vertic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Z30"/>
  <sheetViews>
    <sheetView tabSelected="1" topLeftCell="A19" zoomScaleNormal="100" workbookViewId="0">
      <selection activeCell="D22" sqref="D22:K22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28.7109375" customWidth="1"/>
    <col min="8" max="8" width="19.5703125" style="7" customWidth="1"/>
    <col min="9" max="9" width="16" style="7" customWidth="1"/>
    <col min="10" max="10" width="18.28515625" style="9" customWidth="1"/>
    <col min="11" max="11" width="18.7109375" customWidth="1"/>
    <col min="12" max="12" width="3.28515625" customWidth="1"/>
    <col min="22" max="25" width="9.140625" style="10"/>
  </cols>
  <sheetData>
    <row r="1" spans="1:26" x14ac:dyDescent="0.25">
      <c r="K1" s="19" t="s">
        <v>66</v>
      </c>
    </row>
    <row r="2" spans="1:26" x14ac:dyDescent="0.25">
      <c r="B2" s="46" t="s">
        <v>9</v>
      </c>
      <c r="C2" s="46"/>
      <c r="D2" s="46"/>
      <c r="E2" s="46"/>
      <c r="F2" s="46"/>
      <c r="G2" s="46"/>
      <c r="H2" s="46"/>
      <c r="I2" s="46"/>
      <c r="J2" s="46"/>
      <c r="K2" s="46"/>
    </row>
    <row r="3" spans="1:26" x14ac:dyDescent="0.25">
      <c r="B3" t="s">
        <v>20</v>
      </c>
      <c r="C3" s="23" t="s">
        <v>25</v>
      </c>
      <c r="D3" s="22"/>
      <c r="K3" s="19"/>
      <c r="L3" s="3"/>
    </row>
    <row r="4" spans="1:26" s="11" customFormat="1" x14ac:dyDescent="0.25">
      <c r="B4" s="47" t="s">
        <v>0</v>
      </c>
      <c r="C4" s="47" t="s">
        <v>13</v>
      </c>
      <c r="D4" s="47" t="s">
        <v>1</v>
      </c>
      <c r="E4" s="47" t="s">
        <v>12</v>
      </c>
      <c r="F4" s="49"/>
      <c r="G4" s="49"/>
      <c r="H4" s="52" t="s">
        <v>16</v>
      </c>
      <c r="I4" s="50" t="s">
        <v>17</v>
      </c>
      <c r="J4" s="48" t="s">
        <v>19</v>
      </c>
      <c r="K4" s="47" t="s">
        <v>2</v>
      </c>
      <c r="L4" s="12"/>
    </row>
    <row r="5" spans="1:26" s="13" customFormat="1" ht="64.5" customHeight="1" x14ac:dyDescent="0.25">
      <c r="B5" s="47"/>
      <c r="C5" s="47"/>
      <c r="D5" s="47"/>
      <c r="E5" s="47"/>
      <c r="F5" s="8" t="s">
        <v>14</v>
      </c>
      <c r="G5" s="8" t="s">
        <v>15</v>
      </c>
      <c r="H5" s="53"/>
      <c r="I5" s="51"/>
      <c r="J5" s="48"/>
      <c r="K5" s="47"/>
    </row>
    <row r="6" spans="1:26" s="11" customFormat="1" x14ac:dyDescent="0.25">
      <c r="B6" s="14">
        <v>1</v>
      </c>
      <c r="C6" s="14">
        <v>2</v>
      </c>
      <c r="D6" s="14">
        <v>3</v>
      </c>
      <c r="E6" s="14">
        <v>4</v>
      </c>
      <c r="F6" s="14">
        <v>5</v>
      </c>
      <c r="G6" s="14">
        <v>6</v>
      </c>
      <c r="H6" s="14">
        <v>7</v>
      </c>
      <c r="I6" s="14">
        <v>8</v>
      </c>
      <c r="J6" s="14">
        <v>9</v>
      </c>
      <c r="K6" s="14">
        <v>13</v>
      </c>
    </row>
    <row r="7" spans="1:26" ht="93" customHeight="1" x14ac:dyDescent="0.25">
      <c r="A7" s="10"/>
      <c r="B7" s="6">
        <f t="shared" ref="B7:B16" si="0">ROW()-6</f>
        <v>1</v>
      </c>
      <c r="C7" s="1" t="s">
        <v>34</v>
      </c>
      <c r="D7" s="1" t="s">
        <v>42</v>
      </c>
      <c r="E7" s="4" t="s">
        <v>35</v>
      </c>
      <c r="F7" s="34">
        <v>1</v>
      </c>
      <c r="G7" s="34">
        <v>1</v>
      </c>
      <c r="H7" s="5">
        <v>100000</v>
      </c>
      <c r="I7" s="5">
        <v>100000</v>
      </c>
      <c r="J7" s="5">
        <f>I7*1.18</f>
        <v>118000</v>
      </c>
      <c r="K7" s="1" t="s">
        <v>56</v>
      </c>
      <c r="L7" s="10"/>
      <c r="M7" s="10"/>
      <c r="N7" s="10"/>
      <c r="O7" s="10"/>
      <c r="P7" s="10"/>
      <c r="Q7" s="10"/>
      <c r="R7" s="10"/>
      <c r="S7" s="10"/>
      <c r="T7" s="10"/>
      <c r="U7" s="10"/>
      <c r="Z7" s="10"/>
    </row>
    <row r="8" spans="1:26" s="29" customFormat="1" ht="106.5" customHeight="1" x14ac:dyDescent="0.25">
      <c r="B8" s="6">
        <f t="shared" si="0"/>
        <v>2</v>
      </c>
      <c r="C8" s="1" t="s">
        <v>34</v>
      </c>
      <c r="D8" s="1" t="s">
        <v>43</v>
      </c>
      <c r="E8" s="4" t="s">
        <v>35</v>
      </c>
      <c r="F8" s="34">
        <v>1</v>
      </c>
      <c r="G8" s="34">
        <v>1</v>
      </c>
      <c r="H8" s="5">
        <v>100000</v>
      </c>
      <c r="I8" s="5">
        <v>100000</v>
      </c>
      <c r="J8" s="5">
        <f t="shared" ref="J8:J16" si="1">I8*1.18</f>
        <v>118000</v>
      </c>
      <c r="K8" s="1" t="s">
        <v>56</v>
      </c>
    </row>
    <row r="9" spans="1:26" ht="92.25" customHeight="1" x14ac:dyDescent="0.25">
      <c r="A9" s="10"/>
      <c r="B9" s="6">
        <f t="shared" si="0"/>
        <v>3</v>
      </c>
      <c r="C9" s="1" t="s">
        <v>36</v>
      </c>
      <c r="D9" s="30" t="s">
        <v>41</v>
      </c>
      <c r="E9" s="4" t="s">
        <v>35</v>
      </c>
      <c r="F9" s="34">
        <v>2</v>
      </c>
      <c r="G9" s="34">
        <v>2</v>
      </c>
      <c r="H9" s="5">
        <v>48000</v>
      </c>
      <c r="I9" s="5">
        <v>96000</v>
      </c>
      <c r="J9" s="5">
        <f t="shared" si="1"/>
        <v>113280</v>
      </c>
      <c r="K9" s="1" t="s">
        <v>57</v>
      </c>
      <c r="L9" s="10"/>
      <c r="M9" s="10"/>
      <c r="N9" s="10"/>
      <c r="O9" s="10"/>
      <c r="P9" s="10"/>
      <c r="Q9" s="10"/>
      <c r="R9" s="10"/>
      <c r="S9" s="10"/>
      <c r="T9" s="10"/>
      <c r="U9" s="10"/>
      <c r="Z9" s="10"/>
    </row>
    <row r="10" spans="1:26" s="10" customFormat="1" ht="78.75" customHeight="1" x14ac:dyDescent="0.25">
      <c r="B10" s="6">
        <f t="shared" si="0"/>
        <v>4</v>
      </c>
      <c r="C10" s="1" t="s">
        <v>37</v>
      </c>
      <c r="D10" s="1" t="s">
        <v>45</v>
      </c>
      <c r="E10" s="4" t="s">
        <v>35</v>
      </c>
      <c r="F10" s="34">
        <v>1</v>
      </c>
      <c r="G10" s="34">
        <v>1</v>
      </c>
      <c r="H10" s="5">
        <v>3200</v>
      </c>
      <c r="I10" s="5">
        <v>3200</v>
      </c>
      <c r="J10" s="5">
        <f t="shared" si="1"/>
        <v>3776</v>
      </c>
      <c r="K10" s="1" t="s">
        <v>58</v>
      </c>
    </row>
    <row r="11" spans="1:26" s="31" customFormat="1" ht="65.25" customHeight="1" x14ac:dyDescent="0.25">
      <c r="B11" s="6">
        <f t="shared" si="0"/>
        <v>5</v>
      </c>
      <c r="C11" s="1" t="s">
        <v>37</v>
      </c>
      <c r="D11" s="1" t="s">
        <v>46</v>
      </c>
      <c r="E11" s="4" t="s">
        <v>35</v>
      </c>
      <c r="F11" s="34">
        <v>1</v>
      </c>
      <c r="G11" s="34">
        <v>1</v>
      </c>
      <c r="H11" s="5">
        <v>3200</v>
      </c>
      <c r="I11" s="5">
        <v>3200</v>
      </c>
      <c r="J11" s="5">
        <f t="shared" si="1"/>
        <v>3776</v>
      </c>
      <c r="K11" s="1" t="s">
        <v>59</v>
      </c>
    </row>
    <row r="12" spans="1:26" s="31" customFormat="1" ht="82.5" customHeight="1" x14ac:dyDescent="0.25">
      <c r="B12" s="6">
        <f t="shared" si="0"/>
        <v>6</v>
      </c>
      <c r="C12" s="1" t="s">
        <v>37</v>
      </c>
      <c r="D12" s="1" t="s">
        <v>47</v>
      </c>
      <c r="E12" s="4" t="s">
        <v>35</v>
      </c>
      <c r="F12" s="34">
        <v>1</v>
      </c>
      <c r="G12" s="34">
        <v>1</v>
      </c>
      <c r="H12" s="5">
        <v>3200</v>
      </c>
      <c r="I12" s="5">
        <v>3200</v>
      </c>
      <c r="J12" s="5">
        <f t="shared" si="1"/>
        <v>3776</v>
      </c>
      <c r="K12" s="1" t="s">
        <v>60</v>
      </c>
    </row>
    <row r="13" spans="1:26" s="31" customFormat="1" ht="82.5" customHeight="1" x14ac:dyDescent="0.25">
      <c r="B13" s="6">
        <f t="shared" si="0"/>
        <v>7</v>
      </c>
      <c r="C13" s="1" t="s">
        <v>37</v>
      </c>
      <c r="D13" s="1" t="s">
        <v>48</v>
      </c>
      <c r="E13" s="4" t="s">
        <v>35</v>
      </c>
      <c r="F13" s="34">
        <v>1</v>
      </c>
      <c r="G13" s="34">
        <v>1</v>
      </c>
      <c r="H13" s="5">
        <v>3200</v>
      </c>
      <c r="I13" s="5">
        <v>3200</v>
      </c>
      <c r="J13" s="5">
        <f t="shared" si="1"/>
        <v>3776</v>
      </c>
      <c r="K13" s="1" t="s">
        <v>61</v>
      </c>
    </row>
    <row r="14" spans="1:26" s="10" customFormat="1" ht="111" customHeight="1" x14ac:dyDescent="0.25">
      <c r="A14" s="31"/>
      <c r="B14" s="6">
        <f t="shared" si="0"/>
        <v>8</v>
      </c>
      <c r="C14" s="1" t="s">
        <v>38</v>
      </c>
      <c r="D14" s="1" t="s">
        <v>50</v>
      </c>
      <c r="E14" s="4" t="s">
        <v>35</v>
      </c>
      <c r="F14" s="34">
        <v>1</v>
      </c>
      <c r="G14" s="34">
        <v>1</v>
      </c>
      <c r="H14" s="5">
        <v>57000</v>
      </c>
      <c r="I14" s="5">
        <v>57000</v>
      </c>
      <c r="J14" s="5">
        <f t="shared" si="1"/>
        <v>67260</v>
      </c>
      <c r="K14" s="1" t="s">
        <v>62</v>
      </c>
    </row>
    <row r="15" spans="1:26" ht="122.25" customHeight="1" x14ac:dyDescent="0.25">
      <c r="A15" s="31"/>
      <c r="B15" s="6">
        <f t="shared" si="0"/>
        <v>9</v>
      </c>
      <c r="C15" s="1" t="s">
        <v>39</v>
      </c>
      <c r="D15" s="1" t="s">
        <v>44</v>
      </c>
      <c r="E15" s="4" t="s">
        <v>35</v>
      </c>
      <c r="F15" s="34">
        <v>2</v>
      </c>
      <c r="G15" s="34">
        <v>2</v>
      </c>
      <c r="H15" s="5">
        <v>53000</v>
      </c>
      <c r="I15" s="5">
        <v>106000</v>
      </c>
      <c r="J15" s="5">
        <f t="shared" si="1"/>
        <v>125080</v>
      </c>
      <c r="K15" s="1" t="s">
        <v>63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Z15" s="10"/>
    </row>
    <row r="16" spans="1:26" ht="108.75" customHeight="1" x14ac:dyDescent="0.25">
      <c r="A16" s="10"/>
      <c r="B16" s="6">
        <f t="shared" si="0"/>
        <v>10</v>
      </c>
      <c r="C16" s="1" t="s">
        <v>40</v>
      </c>
      <c r="D16" s="1" t="s">
        <v>49</v>
      </c>
      <c r="E16" s="4" t="s">
        <v>35</v>
      </c>
      <c r="F16" s="34">
        <v>1</v>
      </c>
      <c r="G16" s="34">
        <v>1</v>
      </c>
      <c r="H16" s="5">
        <v>38000</v>
      </c>
      <c r="I16" s="5">
        <v>38000</v>
      </c>
      <c r="J16" s="5">
        <f t="shared" si="1"/>
        <v>44840</v>
      </c>
      <c r="K16" s="1" t="s">
        <v>64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Z16" s="10"/>
    </row>
    <row r="17" spans="1:26" x14ac:dyDescent="0.25">
      <c r="A17" s="10"/>
      <c r="B17" s="16"/>
      <c r="C17" s="17"/>
      <c r="D17" s="17"/>
      <c r="E17" s="18"/>
      <c r="F17" s="18"/>
      <c r="G17" s="18"/>
      <c r="H17" s="20"/>
      <c r="I17" s="21">
        <f>SUM($I$7:$I$16)</f>
        <v>509800</v>
      </c>
      <c r="J17" s="21">
        <f>SUM(J7:J16)</f>
        <v>601564</v>
      </c>
      <c r="K17" s="2"/>
      <c r="L17" s="10"/>
      <c r="M17" s="10"/>
      <c r="N17" s="10"/>
      <c r="O17" s="10"/>
      <c r="P17" s="10"/>
      <c r="Q17" s="10"/>
      <c r="R17" s="10"/>
      <c r="S17" s="10"/>
      <c r="T17" s="10"/>
      <c r="U17" s="10"/>
      <c r="Z17" s="10"/>
    </row>
    <row r="18" spans="1:26" x14ac:dyDescent="0.25">
      <c r="A18" s="10"/>
      <c r="B18" s="15"/>
      <c r="C18" s="2"/>
      <c r="D18" s="2"/>
      <c r="E18" s="15"/>
      <c r="F18" s="15"/>
      <c r="G18" s="15"/>
      <c r="H18" s="15"/>
      <c r="I18" s="15" t="s">
        <v>18</v>
      </c>
      <c r="J18" s="32">
        <f>J17-I17</f>
        <v>91764</v>
      </c>
      <c r="K18" s="2"/>
      <c r="L18" s="10"/>
      <c r="M18" s="10"/>
      <c r="N18" s="10"/>
      <c r="O18" s="10"/>
      <c r="P18" s="10"/>
      <c r="Q18" s="10"/>
      <c r="R18" s="10"/>
      <c r="S18" s="10"/>
      <c r="T18" s="10"/>
      <c r="U18" s="10"/>
      <c r="Z18" s="10"/>
    </row>
    <row r="19" spans="1:26" x14ac:dyDescent="0.25">
      <c r="A19" s="10"/>
      <c r="B19" s="38" t="s">
        <v>51</v>
      </c>
      <c r="C19" s="38"/>
      <c r="D19" s="38"/>
      <c r="E19" s="38"/>
      <c r="F19" s="38"/>
      <c r="G19" s="38"/>
      <c r="H19" s="38"/>
      <c r="I19" s="38"/>
      <c r="J19" s="38"/>
      <c r="K19" s="38"/>
      <c r="L19" s="10"/>
      <c r="M19" s="10"/>
      <c r="N19" s="10"/>
      <c r="O19" s="10"/>
      <c r="P19" s="10"/>
      <c r="Q19" s="10"/>
      <c r="R19" s="10"/>
      <c r="S19" s="10"/>
      <c r="T19" s="10"/>
      <c r="U19" s="10"/>
      <c r="Z19" s="10"/>
    </row>
    <row r="20" spans="1:26" s="10" customFormat="1" x14ac:dyDescent="0.25">
      <c r="A20"/>
      <c r="B20" s="38" t="s">
        <v>3</v>
      </c>
      <c r="C20" s="38"/>
      <c r="D20" s="38"/>
      <c r="E20" s="38"/>
      <c r="F20" s="38"/>
      <c r="G20" s="38"/>
      <c r="H20" s="38"/>
      <c r="I20" s="38"/>
      <c r="J20" s="38"/>
      <c r="K20" s="38"/>
      <c r="L20"/>
      <c r="M20"/>
      <c r="N20"/>
      <c r="O20"/>
      <c r="P20"/>
      <c r="Q20"/>
      <c r="R20"/>
      <c r="S20"/>
      <c r="T20"/>
      <c r="U20"/>
      <c r="Z20"/>
    </row>
    <row r="21" spans="1:26" s="10" customFormat="1" x14ac:dyDescent="0.25">
      <c r="A21"/>
      <c r="B21" s="37" t="s">
        <v>4</v>
      </c>
      <c r="C21" s="37"/>
      <c r="D21" s="38" t="s">
        <v>65</v>
      </c>
      <c r="E21" s="38"/>
      <c r="F21" s="38"/>
      <c r="G21" s="38"/>
      <c r="H21" s="38"/>
      <c r="I21" s="38"/>
      <c r="J21" s="38"/>
      <c r="K21" s="38"/>
      <c r="L21"/>
      <c r="M21"/>
      <c r="N21"/>
      <c r="O21"/>
      <c r="P21"/>
      <c r="Q21"/>
      <c r="R21"/>
      <c r="S21"/>
      <c r="T21"/>
      <c r="U21"/>
      <c r="Z21"/>
    </row>
    <row r="22" spans="1:26" ht="32.1" customHeight="1" x14ac:dyDescent="0.25">
      <c r="B22" s="37" t="s">
        <v>5</v>
      </c>
      <c r="C22" s="37"/>
      <c r="D22" s="42" t="s">
        <v>8</v>
      </c>
      <c r="E22" s="42"/>
      <c r="F22" s="42"/>
      <c r="G22" s="42"/>
      <c r="H22" s="42"/>
      <c r="I22" s="42"/>
      <c r="J22" s="42"/>
      <c r="K22" s="42"/>
      <c r="L22" s="2"/>
      <c r="M22" s="2"/>
      <c r="N22" s="2"/>
      <c r="O22" s="2"/>
      <c r="P22" s="2"/>
      <c r="Q22" s="2"/>
    </row>
    <row r="23" spans="1:26" ht="62.25" customHeight="1" x14ac:dyDescent="0.25">
      <c r="A23" s="10"/>
      <c r="B23" s="37" t="s">
        <v>6</v>
      </c>
      <c r="C23" s="37"/>
      <c r="D23" s="43" t="s">
        <v>55</v>
      </c>
      <c r="E23" s="44"/>
      <c r="F23" s="44"/>
      <c r="G23" s="44"/>
      <c r="H23" s="44"/>
      <c r="I23" s="44"/>
      <c r="J23" s="44"/>
      <c r="K23" s="45"/>
      <c r="S23" s="10"/>
      <c r="T23" s="10"/>
      <c r="U23" s="10"/>
      <c r="W23"/>
      <c r="X23"/>
      <c r="Y23"/>
    </row>
    <row r="24" spans="1:26" x14ac:dyDescent="0.25">
      <c r="A24" s="10"/>
      <c r="B24" s="40" t="s">
        <v>21</v>
      </c>
      <c r="C24" s="41"/>
      <c r="D24" s="24" t="s">
        <v>52</v>
      </c>
      <c r="E24" s="25"/>
      <c r="F24" s="25"/>
      <c r="G24" s="25"/>
      <c r="H24" s="25"/>
      <c r="I24" s="25"/>
      <c r="J24" s="25"/>
      <c r="K24" s="26"/>
      <c r="L24" s="10"/>
      <c r="M24" s="10"/>
      <c r="N24" s="10"/>
      <c r="O24" s="10"/>
      <c r="P24" s="10"/>
      <c r="Q24" s="10"/>
      <c r="R24" s="10"/>
      <c r="S24" s="10"/>
      <c r="T24" s="10"/>
      <c r="U24" s="10"/>
      <c r="Z24" s="10"/>
    </row>
    <row r="25" spans="1:26" x14ac:dyDescent="0.25">
      <c r="B25" s="37" t="s">
        <v>7</v>
      </c>
      <c r="C25" s="37"/>
      <c r="D25" s="38" t="str">
        <f>Query2_NPO</f>
        <v>Токтаев  В.И  тел 8/347/221-12-01</v>
      </c>
      <c r="E25" s="38"/>
      <c r="F25" s="38"/>
      <c r="G25" s="38"/>
      <c r="H25" s="38"/>
      <c r="I25" s="38"/>
      <c r="J25" s="38"/>
      <c r="K25" s="38"/>
    </row>
    <row r="26" spans="1:26" s="33" customFormat="1" ht="41.25" customHeight="1" x14ac:dyDescent="0.25">
      <c r="B26" s="35" t="s">
        <v>53</v>
      </c>
      <c r="C26" s="36"/>
      <c r="D26" s="35" t="s">
        <v>54</v>
      </c>
      <c r="E26" s="39"/>
      <c r="F26" s="39"/>
      <c r="G26" s="39"/>
      <c r="H26" s="39"/>
      <c r="I26" s="39"/>
      <c r="J26" s="39"/>
      <c r="K26" s="36"/>
    </row>
    <row r="27" spans="1:26" x14ac:dyDescent="0.25">
      <c r="B27" t="s">
        <v>10</v>
      </c>
    </row>
    <row r="28" spans="1:26" x14ac:dyDescent="0.25">
      <c r="C28" s="3" t="str">
        <f>Query2_USERN</f>
        <v>Гулиев Тимур Абрекович</v>
      </c>
    </row>
    <row r="29" spans="1:26" x14ac:dyDescent="0.25">
      <c r="B29" t="s">
        <v>11</v>
      </c>
      <c r="C29" s="3" t="str">
        <f>Query2_USERT</f>
        <v>(347)251-71-23</v>
      </c>
    </row>
    <row r="30" spans="1:26" x14ac:dyDescent="0.25">
      <c r="C30" s="3" t="str">
        <f>Query2_USERE</f>
        <v/>
      </c>
    </row>
  </sheetData>
  <mergeCells count="23">
    <mergeCell ref="B23:C23"/>
    <mergeCell ref="D23:K23"/>
    <mergeCell ref="B2:K2"/>
    <mergeCell ref="B4:B5"/>
    <mergeCell ref="C4:C5"/>
    <mergeCell ref="J4:J5"/>
    <mergeCell ref="K4:K5"/>
    <mergeCell ref="D4:D5"/>
    <mergeCell ref="E4:E5"/>
    <mergeCell ref="F4:G4"/>
    <mergeCell ref="I4:I5"/>
    <mergeCell ref="H4:H5"/>
    <mergeCell ref="B22:C22"/>
    <mergeCell ref="D22:K22"/>
    <mergeCell ref="B19:K19"/>
    <mergeCell ref="B21:C21"/>
    <mergeCell ref="B20:K20"/>
    <mergeCell ref="D21:K21"/>
    <mergeCell ref="B26:C26"/>
    <mergeCell ref="B25:C25"/>
    <mergeCell ref="D25:K25"/>
    <mergeCell ref="D26:K26"/>
    <mergeCell ref="B24:C24"/>
  </mergeCells>
  <pageMargins left="0.78740157480314965" right="0.39370078740157483" top="0.78740157480314965" bottom="0.39370078740157483" header="0.31496062992125984" footer="0.31496062992125984"/>
  <pageSetup paperSize="9" scale="81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O30014"/>
    </sheetView>
  </sheetViews>
  <sheetFormatPr defaultRowHeight="15" x14ac:dyDescent="0.25"/>
  <sheetData>
    <row r="5" spans="1:19" x14ac:dyDescent="0.25">
      <c r="A5" s="27" t="s">
        <v>22</v>
      </c>
      <c r="B5" t="e">
        <f>XLR_ERRNAME</f>
        <v>#NAME?</v>
      </c>
    </row>
    <row r="6" spans="1:19" x14ac:dyDescent="0.25">
      <c r="A6" t="s">
        <v>23</v>
      </c>
      <c r="B6">
        <v>171</v>
      </c>
      <c r="C6" s="28" t="s">
        <v>24</v>
      </c>
      <c r="D6">
        <v>1320</v>
      </c>
      <c r="E6" s="28" t="s">
        <v>25</v>
      </c>
      <c r="F6" s="28" t="s">
        <v>26</v>
      </c>
      <c r="G6" s="28" t="s">
        <v>27</v>
      </c>
      <c r="H6" s="28" t="s">
        <v>27</v>
      </c>
      <c r="I6" s="28" t="s">
        <v>28</v>
      </c>
      <c r="J6" s="28" t="s">
        <v>25</v>
      </c>
      <c r="K6" s="28" t="s">
        <v>29</v>
      </c>
      <c r="L6" s="28" t="s">
        <v>30</v>
      </c>
      <c r="M6" s="28" t="s">
        <v>31</v>
      </c>
      <c r="N6" s="28" t="s">
        <v>27</v>
      </c>
      <c r="O6">
        <v>2959</v>
      </c>
      <c r="P6" s="28" t="s">
        <v>32</v>
      </c>
      <c r="Q6">
        <v>0</v>
      </c>
      <c r="R6" s="28" t="s">
        <v>27</v>
      </c>
      <c r="S6" s="28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Логинова Ольга Сергеевна</cp:lastModifiedBy>
  <cp:lastPrinted>2014-02-24T09:21:17Z</cp:lastPrinted>
  <dcterms:created xsi:type="dcterms:W3CDTF">2013-12-19T08:11:42Z</dcterms:created>
  <dcterms:modified xsi:type="dcterms:W3CDTF">2014-02-24T09:22:44Z</dcterms:modified>
</cp:coreProperties>
</file>